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263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<sst xmlns="http://schemas.openxmlformats.org/spreadsheetml/2006/main" count="133">
  <si>
    <t>常规2.5折包邮订单</t>
  </si>
  <si>
    <t>*姓名*</t>
  </si>
  <si>
    <t>*专卖
店店号*</t>
  </si>
  <si>
    <t>*推荐人
与店号*</t>
  </si>
  <si>
    <r>
      <rPr>
        <b/>
        <sz val="11"/>
        <color rgb="FFFF0000"/>
        <rFont val="宋体"/>
        <charset val="134"/>
      </rPr>
      <t xml:space="preserve">     </t>
    </r>
    <r>
      <rPr>
        <b/>
        <sz val="16"/>
        <color rgb="FFFF0000"/>
        <rFont val="宋体"/>
        <charset val="134"/>
      </rPr>
      <t xml:space="preserve">特别公告 
</t>
    </r>
    <r>
      <rPr>
        <b/>
        <sz val="16"/>
        <rFont val="宋体"/>
        <charset val="134"/>
      </rPr>
      <t>促销活动进行中，请关注黄色标记部分，切勿错过机会。</t>
    </r>
  </si>
  <si>
    <t>*电话*</t>
  </si>
  <si>
    <t>*订货时间*</t>
  </si>
  <si>
    <t>*系统
和体系*</t>
  </si>
  <si>
    <t>*地址*</t>
  </si>
  <si>
    <t>店长备注：</t>
  </si>
  <si>
    <r>
      <rPr>
        <sz val="11"/>
        <color rgb="FFFF0000"/>
        <rFont val="宋体"/>
        <charset val="134"/>
      </rPr>
      <t>注意事项：    
    1：订单带*符号的选项是必填项.
    2：此订单日化类（液体偏重）产品2.5折，订货金额</t>
    </r>
    <r>
      <rPr>
        <b/>
        <sz val="11"/>
        <color rgb="FFFF0000"/>
        <rFont val="宋体"/>
        <charset val="134"/>
      </rPr>
      <t>满足1200元</t>
    </r>
    <r>
      <rPr>
        <sz val="11"/>
        <color rgb="FFFF0000"/>
        <rFont val="宋体"/>
        <charset val="134"/>
      </rPr>
      <t>，公司承担运费
       未满1200元，物流费用照样由店长承担。
    3: 卫生巾系列产品已进入直供产品订单，如需订购请下载直供产品订单进行订购。</t>
    </r>
    <r>
      <rPr>
        <b/>
        <sz val="11"/>
        <color rgb="FF000000"/>
        <rFont val="宋体"/>
        <charset val="134"/>
      </rPr>
      <t xml:space="preserve">
</t>
    </r>
  </si>
  <si>
    <t>产品
类别</t>
  </si>
  <si>
    <t>货物编号</t>
  </si>
  <si>
    <t>产品名称</t>
  </si>
  <si>
    <t>规格</t>
  </si>
  <si>
    <t>单位</t>
  </si>
  <si>
    <t>市场价</t>
  </si>
  <si>
    <t>数量</t>
  </si>
  <si>
    <t>店长2.5折</t>
  </si>
  <si>
    <t>产品金额</t>
  </si>
  <si>
    <t>店长折后
产品金额</t>
  </si>
  <si>
    <t>备注</t>
  </si>
  <si>
    <t>C0202011</t>
  </si>
  <si>
    <t>大雷神液体酵素</t>
  </si>
  <si>
    <t>500ml</t>
  </si>
  <si>
    <t>瓶</t>
  </si>
  <si>
    <t>1.5折促销</t>
  </si>
  <si>
    <t>C0202002</t>
  </si>
  <si>
    <t>鹿骨胶原粉压片</t>
  </si>
  <si>
    <t>100片/瓶</t>
  </si>
  <si>
    <t>有货</t>
  </si>
  <si>
    <t>C0202001</t>
  </si>
  <si>
    <t>鹿心胶原粉压片</t>
  </si>
  <si>
    <t>60片/瓶</t>
  </si>
  <si>
    <t>C0202003</t>
  </si>
  <si>
    <t>鹿骨鹿心礼盒套装</t>
  </si>
  <si>
    <t>鹿骨*3瓶
鹿心*3瓶</t>
  </si>
  <si>
    <t>套</t>
  </si>
  <si>
    <t>C0202008</t>
  </si>
  <si>
    <t>易诺通</t>
  </si>
  <si>
    <t>24片</t>
  </si>
  <si>
    <t>C0202013</t>
  </si>
  <si>
    <t>易诺通礼盒</t>
  </si>
  <si>
    <t>30片/瓶*2</t>
  </si>
  <si>
    <t>盒</t>
  </si>
  <si>
    <t>C0202005</t>
  </si>
  <si>
    <t>VC胶原蛋白肽</t>
  </si>
  <si>
    <t>150g/罐</t>
  </si>
  <si>
    <t>罐</t>
  </si>
  <si>
    <t>C0202004</t>
  </si>
  <si>
    <t>纯鱼鳞胶原蛋白</t>
  </si>
  <si>
    <t>C0202009</t>
  </si>
  <si>
    <t>复方菇蕈多醣体精末</t>
  </si>
  <si>
    <t>3公克/包*20包</t>
  </si>
  <si>
    <t>C0202006</t>
  </si>
  <si>
    <t>大蒜油软胶囊</t>
  </si>
  <si>
    <t>100粒/瓶</t>
  </si>
  <si>
    <t>C0202012</t>
  </si>
  <si>
    <t>新一代糖金
（益生菌增值因子）</t>
  </si>
  <si>
    <t>2瓶/盒</t>
  </si>
  <si>
    <t>美
容
护
肤</t>
  </si>
  <si>
    <t>C0204007</t>
  </si>
  <si>
    <t>凝时清透保湿洁面乳
（水漫香妃）</t>
  </si>
  <si>
    <t>100ml/瓶</t>
  </si>
  <si>
    <t>C0204010</t>
  </si>
  <si>
    <t>凝时焕彩紧致眼霜
（水漫香妃）</t>
  </si>
  <si>
    <t>20ml/瓶</t>
  </si>
  <si>
    <t>C0204011</t>
  </si>
  <si>
    <t>凝时舒缓嫩肤精华
（水漫香妃）</t>
  </si>
  <si>
    <t>50ml/瓶</t>
  </si>
  <si>
    <t>C0204021</t>
  </si>
  <si>
    <t>凝时焕颜保湿水
（水漫香妃）</t>
  </si>
  <si>
    <t>新品上市</t>
  </si>
  <si>
    <t>C0204009</t>
  </si>
  <si>
    <t>凝时焕颜活肤霜
（水漫香妃）</t>
  </si>
  <si>
    <t>C0204019</t>
  </si>
  <si>
    <t>奢滢.青春定格原液</t>
  </si>
  <si>
    <t>120ml/瓶</t>
  </si>
  <si>
    <t>C0204016</t>
  </si>
  <si>
    <t>兰美舒婷芦荟水精华</t>
  </si>
  <si>
    <t>15ml瓶</t>
  </si>
  <si>
    <t>C0204020</t>
  </si>
  <si>
    <t>兰美舒婷·隐形面膜</t>
  </si>
  <si>
    <t>10片/盒</t>
  </si>
  <si>
    <t>C0204018</t>
  </si>
  <si>
    <t>尊漾焕颜修复蚕丝眼膜</t>
  </si>
  <si>
    <t>15g*6片</t>
  </si>
  <si>
    <t>C0204017</t>
  </si>
  <si>
    <t>尊漾焕颜修复蚕丝面膜</t>
  </si>
  <si>
    <t>25ml*6片</t>
  </si>
  <si>
    <t>身
体
护
理</t>
  </si>
  <si>
    <t>C0203001</t>
  </si>
  <si>
    <t>红花精华液（掌灸）</t>
  </si>
  <si>
    <t>15ml*3/盒</t>
  </si>
  <si>
    <t>C0203002</t>
  </si>
  <si>
    <t>植物草本精华（热能灸）</t>
  </si>
  <si>
    <t>15ml/瓶</t>
  </si>
  <si>
    <t>C0204015B</t>
  </si>
  <si>
    <t>奢滢.水润顺滑润发露</t>
  </si>
  <si>
    <t>400ml/瓶</t>
  </si>
  <si>
    <t>2.5折</t>
  </si>
  <si>
    <t>C0204006</t>
  </si>
  <si>
    <t>陆岛阳光海洋生物牙膏</t>
  </si>
  <si>
    <t>120g/支</t>
  </si>
  <si>
    <t>支</t>
  </si>
  <si>
    <t>买五赠一
不限购</t>
  </si>
  <si>
    <t>日
化
保
洁</t>
  </si>
  <si>
    <t>C0205001B</t>
  </si>
  <si>
    <t>海派太太
海洋生物洗衣液</t>
  </si>
  <si>
    <r>
      <rPr>
        <sz val="11"/>
        <color indexed="8"/>
        <rFont val="宋体"/>
        <charset val="134"/>
      </rPr>
      <t>100</t>
    </r>
    <r>
      <rPr>
        <sz val="11"/>
        <color indexed="8"/>
        <rFont val="宋体"/>
        <charset val="134"/>
      </rPr>
      <t>0</t>
    </r>
    <r>
      <rPr>
        <sz val="11"/>
        <color indexed="8"/>
        <rFont val="宋体"/>
        <charset val="134"/>
      </rPr>
      <t>ML/瓶*12</t>
    </r>
  </si>
  <si>
    <t>箱</t>
  </si>
  <si>
    <t>C0205002B</t>
  </si>
  <si>
    <t>海派太太
海洋生物果蔬洗洁精</t>
  </si>
  <si>
    <t>500ml/瓶*20</t>
  </si>
  <si>
    <t>C0205003B</t>
  </si>
  <si>
    <t>海派太太
海洋生物厨房去污剂</t>
  </si>
  <si>
    <t>C0205004B</t>
  </si>
  <si>
    <t>海派太太
海洋生物洁厕灵</t>
  </si>
  <si>
    <t>C0205008</t>
  </si>
  <si>
    <t>陆岛阳光多效清洁宝</t>
  </si>
  <si>
    <t xml:space="preserve">工
具
</t>
  </si>
  <si>
    <t>C0209001</t>
  </si>
  <si>
    <t>手提袋</t>
  </si>
  <si>
    <t>50个/套</t>
  </si>
  <si>
    <t>C0209002</t>
  </si>
  <si>
    <t>鹿骨鹿心礼盒外包装</t>
  </si>
  <si>
    <t>个</t>
  </si>
  <si>
    <t xml:space="preserve">                          </t>
  </si>
  <si>
    <t xml:space="preserve">       市场价金额：</t>
  </si>
  <si>
    <t>物流金额</t>
  </si>
  <si>
    <t xml:space="preserve">   包邮打款折后金额：</t>
  </si>
  <si>
    <t xml:space="preserve">    应付总金额：</t>
  </si>
  <si>
    <r>
      <rPr>
        <sz val="11"/>
        <rFont val="宋体"/>
        <charset val="134"/>
      </rPr>
      <t>订货流程：
         1：在填写订单前，请店长去公司的官方网站</t>
    </r>
    <r>
      <rPr>
        <sz val="11"/>
        <color rgb="FFFF0000"/>
        <rFont val="宋体"/>
        <charset val="134"/>
      </rPr>
      <t>www.ludaozl.com</t>
    </r>
    <r>
      <rPr>
        <sz val="11"/>
        <rFont val="宋体"/>
        <charset val="134"/>
      </rPr>
      <t xml:space="preserve">查看公司的新闻动态。
         2：在官网 </t>
    </r>
    <r>
      <rPr>
        <sz val="11"/>
        <color rgb="FFFF0000"/>
        <rFont val="宋体"/>
        <charset val="134"/>
      </rPr>
      <t>www.ludaozl.com</t>
    </r>
    <r>
      <rPr>
        <sz val="11"/>
        <rFont val="宋体"/>
        <charset val="134"/>
      </rPr>
      <t xml:space="preserve"> 正上方-下载中心-产品订单下载-点击同意-下载订单          
         3: 店长在填写订货单的时候，只需要填写白色空白部分。相关金额会自动计算出来。
         4：订货单填写完整以后，店长需确认订单信息是否正确。
         5：将订货单发送到官方</t>
    </r>
    <r>
      <rPr>
        <sz val="11"/>
        <color rgb="FFFF0000"/>
        <rFont val="宋体"/>
        <charset val="134"/>
      </rPr>
      <t>订货邮箱：2851185714@qq.com</t>
    </r>
    <r>
      <rPr>
        <sz val="11"/>
        <rFont val="宋体"/>
        <charset val="134"/>
      </rPr>
      <t xml:space="preserve"> 
            同时可以添加官方</t>
    </r>
    <r>
      <rPr>
        <sz val="11"/>
        <color rgb="FFFF0000"/>
        <rFont val="宋体"/>
        <charset val="134"/>
      </rPr>
      <t>订单审核客服QQ：2851185714</t>
    </r>
    <r>
      <rPr>
        <sz val="11"/>
        <rFont val="宋体"/>
        <charset val="134"/>
      </rPr>
      <t xml:space="preserve"> 查询订单审核进度
         6：添加</t>
    </r>
    <r>
      <rPr>
        <sz val="11"/>
        <color rgb="FFFF0000"/>
        <rFont val="宋体"/>
        <charset val="134"/>
      </rPr>
      <t>订货客服官方QQ：3031208921</t>
    </r>
    <r>
      <rPr>
        <sz val="11"/>
        <rFont val="宋体"/>
        <charset val="134"/>
      </rPr>
      <t xml:space="preserve">
         7：订货客服会与店长确认订单信息及汇款总金额(产品金额+物流金额），
            同时订货客服提供公司汇款帐号并提示店长汇款（</t>
    </r>
    <r>
      <rPr>
        <sz val="11"/>
        <color rgb="FFFF0000"/>
        <rFont val="宋体"/>
        <charset val="134"/>
      </rPr>
      <t>店长下订单后48小时之内没有付款，
            订单将视为无效，店长需要再次发送订单到邮箱。</t>
    </r>
    <r>
      <rPr>
        <sz val="11"/>
        <rFont val="宋体"/>
        <charset val="134"/>
      </rPr>
      <t>）
         8：汇款后立刻向</t>
    </r>
    <r>
      <rPr>
        <sz val="11"/>
        <color rgb="FFFF0000"/>
        <rFont val="宋体"/>
        <charset val="134"/>
      </rPr>
      <t>订货客服</t>
    </r>
    <r>
      <rPr>
        <sz val="11"/>
        <rFont val="宋体"/>
        <charset val="134"/>
      </rPr>
      <t>提供</t>
    </r>
    <r>
      <rPr>
        <sz val="11"/>
        <color rgb="FFFF0000"/>
        <rFont val="宋体"/>
        <charset val="134"/>
      </rPr>
      <t>汇款人的账户户名 汇款金额 汇款时间 是否有手续费等。</t>
    </r>
    <r>
      <rPr>
        <sz val="11"/>
        <rFont val="宋体"/>
        <charset val="134"/>
      </rPr>
      <t xml:space="preserve">
            同时店长必须提供</t>
    </r>
    <r>
      <rPr>
        <sz val="11"/>
        <color rgb="FFFF0000"/>
        <rFont val="宋体"/>
        <charset val="134"/>
      </rPr>
      <t>汇款成功的截屏给订货客服</t>
    </r>
    <r>
      <rPr>
        <sz val="11"/>
        <rFont val="宋体"/>
        <charset val="134"/>
      </rPr>
      <t xml:space="preserve">！！！
         9: 客服需在收到汇款成功的截屏后并且确认汇款到帐后，才会通知仓库发货。
          （店长不要用支付宝，跨行转账，微信转账等转账方式以免造成款项到账延时，影响发货进度。）
        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</si>
</sst>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50">
    <font>
      <sz val="11"/>
      <color indexed="8"/>
      <name val="宋体"/>
      <charset val="134"/>
    </font>
    <font>
      <b/>
      <sz val="22"/>
      <name val="宋体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sz val="11"/>
      <color rgb="FFFF0000"/>
      <name val="宋体"/>
      <charset val="134"/>
    </font>
    <font>
      <b/>
      <sz val="12"/>
      <color indexed="8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sz val="10"/>
      <name val="Arial"/>
      <charset val="0"/>
    </font>
    <font>
      <sz val="11"/>
      <color rgb="FF00000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</font>
    <font>
      <sz val="10"/>
      <name val="Arial"/>
      <charset val="134"/>
    </font>
    <font>
      <b/>
      <sz val="14"/>
      <color indexed="10"/>
      <name val="宋体"/>
      <charset val="134"/>
    </font>
    <font>
      <b/>
      <sz val="20"/>
      <color indexed="10"/>
      <name val="宋体"/>
      <charset val="134"/>
    </font>
    <font>
      <b/>
      <sz val="24"/>
      <color indexed="10"/>
      <name val="宋体"/>
      <charset val="134"/>
    </font>
    <font>
      <b/>
      <sz val="18"/>
      <color indexed="10"/>
      <name val="宋体"/>
      <charset val="134"/>
    </font>
    <font>
      <b/>
      <sz val="28"/>
      <color indexed="10"/>
      <name val="宋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14"/>
      <name val="宋体"/>
      <charset val="134"/>
    </font>
    <font>
      <b/>
      <sz val="12"/>
      <color indexed="10"/>
      <name val="宋体"/>
      <charset val="134"/>
    </font>
    <font>
      <b/>
      <sz val="16"/>
      <color indexed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Tahoma"/>
      <charset val="134"/>
    </font>
    <font>
      <b/>
      <sz val="16"/>
      <color rgb="FFFF0000"/>
      <name val="宋体"/>
      <charset val="134"/>
    </font>
    <font>
      <b/>
      <sz val="11"/>
      <color rgb="FF000000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42" fontId="31" fillId="0" borderId="0" applyFont="0" applyFill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43" fillId="29" borderId="15" applyNumberFormat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21" borderId="12" applyNumberFormat="0" applyFont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0" borderId="11" applyNumberFormat="0" applyAlignment="0" applyProtection="0">
      <alignment vertical="center"/>
    </xf>
    <xf numFmtId="0" fontId="46" fillId="20" borderId="15" applyNumberFormat="0" applyAlignment="0" applyProtection="0">
      <alignment vertical="center"/>
    </xf>
    <xf numFmtId="0" fontId="28" fillId="12" borderId="9" applyNumberFormat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7" fillId="0" borderId="0">
      <alignment vertical="center"/>
    </xf>
    <xf numFmtId="0" fontId="44" fillId="30" borderId="0" applyNumberFormat="0" applyBorder="0" applyAlignment="0" applyProtection="0">
      <alignment vertical="center"/>
    </xf>
    <xf numFmtId="0" fontId="6" fillId="0" borderId="0">
      <alignment vertical="center"/>
    </xf>
    <xf numFmtId="0" fontId="42" fillId="25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49" fontId="8" fillId="0" borderId="0" applyFont="0" applyFill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11" fillId="0" borderId="0"/>
    <xf numFmtId="0" fontId="47" fillId="0" borderId="0">
      <alignment vertical="center"/>
    </xf>
    <xf numFmtId="0" fontId="11" fillId="0" borderId="0"/>
  </cellStyleXfs>
  <cellXfs count="7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ill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Protection="1">
      <alignment vertical="center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left" vertical="top" wrapText="1"/>
    </xf>
    <xf numFmtId="0" fontId="2" fillId="2" borderId="2" xfId="0" applyFont="1" applyFill="1" applyBorder="1" applyAlignment="1" applyProtection="1">
      <alignment horizontal="left" vertical="top" wrapText="1"/>
    </xf>
    <xf numFmtId="0" fontId="0" fillId="0" borderId="2" xfId="0" applyBorder="1" applyAlignment="1">
      <alignment vertical="center" wrapText="1"/>
    </xf>
    <xf numFmtId="0" fontId="0" fillId="2" borderId="2" xfId="0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2" borderId="2" xfId="52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Fill="1" applyBorder="1" applyAlignment="1" applyProtection="1">
      <alignment horizontal="center" vertical="center"/>
      <protection locked="0"/>
    </xf>
    <xf numFmtId="49" fontId="8" fillId="0" borderId="2" xfId="46" applyFont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9" fillId="4" borderId="2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 vertical="center"/>
    </xf>
    <xf numFmtId="0" fontId="0" fillId="0" borderId="2" xfId="31" applyFont="1" applyFill="1" applyBorder="1" applyAlignment="1">
      <alignment horizontal="center"/>
    </xf>
    <xf numFmtId="0" fontId="0" fillId="0" borderId="2" xfId="53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vertical="center" shrinkToFit="1"/>
    </xf>
    <xf numFmtId="0" fontId="11" fillId="0" borderId="2" xfId="52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49" fontId="14" fillId="0" borderId="2" xfId="46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10" fillId="2" borderId="2" xfId="52" applyFont="1" applyFill="1" applyBorder="1" applyAlignment="1" applyProtection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6" fillId="0" borderId="2" xfId="52" applyFont="1" applyFill="1" applyBorder="1" applyAlignment="1" applyProtection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0" borderId="2" xfId="52" applyFont="1" applyFill="1" applyBorder="1" applyAlignment="1" applyProtection="1">
      <alignment horizontal="center" wrapText="1"/>
    </xf>
    <xf numFmtId="0" fontId="11" fillId="0" borderId="2" xfId="52" applyFont="1" applyFill="1" applyBorder="1" applyAlignment="1" applyProtection="1">
      <alignment horizontal="center" vertical="center" wrapText="1"/>
    </xf>
    <xf numFmtId="0" fontId="15" fillId="2" borderId="4" xfId="0" applyFont="1" applyFill="1" applyBorder="1" applyAlignment="1">
      <alignment horizontal="center" vertical="top"/>
    </xf>
    <xf numFmtId="0" fontId="15" fillId="2" borderId="5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top"/>
    </xf>
    <xf numFmtId="0" fontId="15" fillId="5" borderId="7" xfId="0" applyFont="1" applyFill="1" applyBorder="1" applyAlignment="1">
      <alignment vertical="center"/>
    </xf>
    <xf numFmtId="0" fontId="17" fillId="5" borderId="2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0" fillId="0" borderId="4" xfId="0" applyBorder="1">
      <alignment vertical="center"/>
    </xf>
    <xf numFmtId="0" fontId="10" fillId="2" borderId="8" xfId="0" applyFont="1" applyFill="1" applyBorder="1" applyAlignment="1">
      <alignment horizontal="left" vertical="top" wrapText="1"/>
    </xf>
    <xf numFmtId="0" fontId="20" fillId="2" borderId="4" xfId="0" applyFont="1" applyFill="1" applyBorder="1" applyAlignment="1">
      <alignment horizontal="left" vertical="top" wrapText="1"/>
    </xf>
    <xf numFmtId="0" fontId="20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vertical="center" wrapText="1"/>
    </xf>
    <xf numFmtId="0" fontId="21" fillId="5" borderId="2" xfId="0" applyFont="1" applyFill="1" applyBorder="1" applyAlignment="1" applyProtection="1">
      <alignment horizontal="center" vertical="center"/>
      <protection locked="0"/>
    </xf>
    <xf numFmtId="0" fontId="22" fillId="5" borderId="2" xfId="0" applyFont="1" applyFill="1" applyBorder="1" applyAlignment="1" applyProtection="1">
      <alignment horizontal="center" vertical="center"/>
      <protection locked="0"/>
    </xf>
    <xf numFmtId="0" fontId="0" fillId="6" borderId="2" xfId="0" applyFill="1" applyBorder="1" applyAlignment="1" applyProtection="1">
      <alignment horizontal="center" vertical="center"/>
      <protection locked="0"/>
    </xf>
    <xf numFmtId="0" fontId="23" fillId="5" borderId="2" xfId="0" applyFont="1" applyFill="1" applyBorder="1" applyAlignment="1" applyProtection="1">
      <alignment horizontal="center" vertical="center"/>
      <protection locked="0"/>
    </xf>
    <xf numFmtId="0" fontId="24" fillId="7" borderId="2" xfId="0" applyFont="1" applyFill="1" applyBorder="1" applyAlignment="1" applyProtection="1">
      <alignment horizontal="center" vertical="center" wrapText="1"/>
      <protection locked="0"/>
    </xf>
    <xf numFmtId="0" fontId="16" fillId="2" borderId="8" xfId="0" applyFont="1" applyFill="1" applyBorder="1" applyAlignment="1">
      <alignment horizontal="center" vertical="center"/>
    </xf>
    <xf numFmtId="0" fontId="25" fillId="2" borderId="4" xfId="0" applyFont="1" applyFill="1" applyBorder="1" applyAlignment="1">
      <alignment horizontal="center" vertical="center"/>
    </xf>
    <xf numFmtId="0" fontId="26" fillId="2" borderId="4" xfId="0" applyFont="1" applyFill="1" applyBorder="1" applyAlignment="1" applyProtection="1">
      <alignment vertical="center"/>
      <protection locked="0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 27" xfId="31"/>
    <cellStyle name="好" xfId="32" builtinId="26"/>
    <cellStyle name="常规 21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StringStyle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10 2 2 2" xfId="52"/>
    <cellStyle name="常规 14" xfId="53"/>
    <cellStyle name="常规 10 2 2 2 2" xfId="54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43"/>
  <sheetViews>
    <sheetView tabSelected="1" topLeftCell="A5" workbookViewId="0">
      <selection activeCell="M11" sqref="M11"/>
    </sheetView>
  </sheetViews>
  <sheetFormatPr defaultColWidth="9" defaultRowHeight="24" customHeight="1"/>
  <cols>
    <col min="1" max="1" width="5.375" customWidth="1"/>
    <col min="2" max="2" width="12.25" style="3" customWidth="1"/>
    <col min="3" max="3" width="22.25" style="3" customWidth="1"/>
    <col min="4" max="4" width="13.5" style="3" customWidth="1"/>
    <col min="5" max="5" width="5.875" style="3" customWidth="1"/>
    <col min="6" max="6" width="9.125" style="3" customWidth="1"/>
    <col min="7" max="7" width="10.25" style="3" customWidth="1"/>
    <col min="8" max="8" width="10.5" style="3" customWidth="1"/>
    <col min="9" max="9" width="9.5" style="3" customWidth="1"/>
    <col min="10" max="10" width="10.125" style="3" customWidth="1"/>
    <col min="11" max="11" width="10.875" style="3" customWidth="1"/>
    <col min="12" max="12" width="9.375" style="3" customWidth="1"/>
    <col min="13" max="16384" width="9" style="3"/>
  </cols>
  <sheetData>
    <row r="1" ht="55.15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33.6" customHeight="1" spans="1:11">
      <c r="A2" s="5" t="s">
        <v>1</v>
      </c>
      <c r="B2" s="5"/>
      <c r="C2" s="6"/>
      <c r="D2" s="7" t="s">
        <v>2</v>
      </c>
      <c r="E2" s="8"/>
      <c r="F2" s="8"/>
      <c r="G2" s="7" t="s">
        <v>3</v>
      </c>
      <c r="H2" s="8"/>
      <c r="I2" s="8"/>
      <c r="J2" s="61" t="s">
        <v>4</v>
      </c>
      <c r="K2" s="61"/>
    </row>
    <row r="3" ht="38.45" customHeight="1" spans="1:11">
      <c r="A3" s="5" t="s">
        <v>5</v>
      </c>
      <c r="B3" s="5"/>
      <c r="C3" s="6"/>
      <c r="D3" s="5" t="s">
        <v>6</v>
      </c>
      <c r="E3" s="8"/>
      <c r="F3" s="8"/>
      <c r="G3" s="9" t="s">
        <v>7</v>
      </c>
      <c r="H3" s="8"/>
      <c r="I3" s="8"/>
      <c r="J3" s="61"/>
      <c r="K3" s="61"/>
    </row>
    <row r="4" ht="35.25" customHeight="1" spans="1:11">
      <c r="A4" s="7" t="s">
        <v>8</v>
      </c>
      <c r="B4" s="7"/>
      <c r="C4" s="10"/>
      <c r="D4" s="10"/>
      <c r="E4" s="10"/>
      <c r="F4" s="10"/>
      <c r="G4" s="11" t="s">
        <v>9</v>
      </c>
      <c r="H4" s="12"/>
      <c r="I4" s="12"/>
      <c r="J4" s="61"/>
      <c r="K4" s="61"/>
    </row>
    <row r="5" ht="75" customHeight="1" spans="1:16">
      <c r="A5" s="13" t="s">
        <v>10</v>
      </c>
      <c r="B5" s="14"/>
      <c r="C5" s="14"/>
      <c r="D5" s="14"/>
      <c r="E5" s="14"/>
      <c r="F5" s="14"/>
      <c r="G5" s="14"/>
      <c r="H5" s="14"/>
      <c r="I5" s="14"/>
      <c r="J5" s="14"/>
      <c r="K5" s="14"/>
      <c r="P5" s="1"/>
    </row>
    <row r="6" ht="32.45" customHeight="1" spans="1:11">
      <c r="A6" s="15" t="s">
        <v>11</v>
      </c>
      <c r="B6" s="16" t="s">
        <v>12</v>
      </c>
      <c r="C6" s="16" t="s">
        <v>13</v>
      </c>
      <c r="D6" s="16" t="s">
        <v>14</v>
      </c>
      <c r="E6" s="16" t="s">
        <v>15</v>
      </c>
      <c r="F6" s="16" t="s">
        <v>16</v>
      </c>
      <c r="G6" s="16" t="s">
        <v>17</v>
      </c>
      <c r="H6" s="16" t="s">
        <v>18</v>
      </c>
      <c r="I6" s="16" t="s">
        <v>19</v>
      </c>
      <c r="J6" s="23" t="s">
        <v>20</v>
      </c>
      <c r="K6" s="16" t="s">
        <v>21</v>
      </c>
    </row>
    <row r="7" customHeight="1" spans="1:11">
      <c r="A7" s="17"/>
      <c r="B7" s="18" t="s">
        <v>22</v>
      </c>
      <c r="C7" s="19" t="s">
        <v>23</v>
      </c>
      <c r="D7" s="19" t="s">
        <v>24</v>
      </c>
      <c r="E7" s="19" t="s">
        <v>25</v>
      </c>
      <c r="F7" s="19">
        <v>1800</v>
      </c>
      <c r="G7" s="20"/>
      <c r="H7" s="19">
        <f>SUM(F7*0.15)</f>
        <v>270</v>
      </c>
      <c r="I7" s="19">
        <f t="shared" ref="I7:I23" si="0">SUM(F7*G7)</f>
        <v>0</v>
      </c>
      <c r="J7" s="19">
        <f>SUM(I7*0.15)</f>
        <v>0</v>
      </c>
      <c r="K7" s="62" t="s">
        <v>26</v>
      </c>
    </row>
    <row r="8" ht="22.9" customHeight="1" spans="1:11">
      <c r="A8" s="17"/>
      <c r="B8" s="21" t="s">
        <v>27</v>
      </c>
      <c r="C8" s="22" t="s">
        <v>28</v>
      </c>
      <c r="D8" s="16" t="s">
        <v>29</v>
      </c>
      <c r="E8" s="16" t="s">
        <v>25</v>
      </c>
      <c r="F8" s="16">
        <v>470</v>
      </c>
      <c r="G8" s="20"/>
      <c r="H8" s="16">
        <f t="shared" ref="H8:H13" si="1">SUM(F8*0.25)</f>
        <v>117.5</v>
      </c>
      <c r="I8" s="16">
        <f t="shared" si="0"/>
        <v>0</v>
      </c>
      <c r="J8" s="16">
        <f t="shared" ref="J8:J13" si="2">SUM(I8*0.25)</f>
        <v>0</v>
      </c>
      <c r="K8" s="20" t="s">
        <v>30</v>
      </c>
    </row>
    <row r="9" ht="22.9" customHeight="1" spans="1:11">
      <c r="A9" s="17"/>
      <c r="B9" s="21" t="s">
        <v>31</v>
      </c>
      <c r="C9" s="22" t="s">
        <v>32</v>
      </c>
      <c r="D9" s="16" t="s">
        <v>33</v>
      </c>
      <c r="E9" s="16" t="s">
        <v>25</v>
      </c>
      <c r="F9" s="16">
        <v>690</v>
      </c>
      <c r="G9" s="20"/>
      <c r="H9" s="16">
        <f t="shared" si="1"/>
        <v>172.5</v>
      </c>
      <c r="I9" s="16">
        <f t="shared" si="0"/>
        <v>0</v>
      </c>
      <c r="J9" s="16">
        <f t="shared" si="2"/>
        <v>0</v>
      </c>
      <c r="K9" s="20" t="s">
        <v>30</v>
      </c>
    </row>
    <row r="10" ht="41.25" customHeight="1" spans="1:11">
      <c r="A10" s="17"/>
      <c r="B10" s="21" t="s">
        <v>34</v>
      </c>
      <c r="C10" s="22" t="s">
        <v>35</v>
      </c>
      <c r="D10" s="23" t="s">
        <v>36</v>
      </c>
      <c r="E10" s="16" t="s">
        <v>37</v>
      </c>
      <c r="F10" s="16">
        <v>3400</v>
      </c>
      <c r="G10" s="20"/>
      <c r="H10" s="16">
        <f t="shared" si="1"/>
        <v>850</v>
      </c>
      <c r="I10" s="16">
        <f t="shared" si="0"/>
        <v>0</v>
      </c>
      <c r="J10" s="16">
        <f t="shared" si="2"/>
        <v>0</v>
      </c>
      <c r="K10" s="20" t="s">
        <v>30</v>
      </c>
    </row>
    <row r="11" s="1" customFormat="1" ht="29.25" customHeight="1" spans="1:11">
      <c r="A11" s="17"/>
      <c r="B11" s="18" t="s">
        <v>38</v>
      </c>
      <c r="C11" s="24" t="s">
        <v>39</v>
      </c>
      <c r="D11" s="25" t="s">
        <v>40</v>
      </c>
      <c r="E11" s="25" t="s">
        <v>25</v>
      </c>
      <c r="F11" s="25">
        <v>600</v>
      </c>
      <c r="G11" s="20"/>
      <c r="H11" s="26">
        <f t="shared" si="1"/>
        <v>150</v>
      </c>
      <c r="I11" s="25">
        <f t="shared" si="0"/>
        <v>0</v>
      </c>
      <c r="J11" s="25">
        <f t="shared" si="2"/>
        <v>0</v>
      </c>
      <c r="K11" s="20" t="s">
        <v>30</v>
      </c>
    </row>
    <row r="12" s="1" customFormat="1" ht="29.25" customHeight="1" spans="1:11">
      <c r="A12" s="17"/>
      <c r="B12" s="18" t="s">
        <v>41</v>
      </c>
      <c r="C12" s="27" t="s">
        <v>42</v>
      </c>
      <c r="D12" s="27" t="s">
        <v>43</v>
      </c>
      <c r="E12" s="27" t="s">
        <v>44</v>
      </c>
      <c r="F12" s="27">
        <v>1800</v>
      </c>
      <c r="G12" s="20"/>
      <c r="H12" s="26">
        <f t="shared" si="1"/>
        <v>450</v>
      </c>
      <c r="I12" s="25">
        <f t="shared" si="0"/>
        <v>0</v>
      </c>
      <c r="J12" s="25">
        <f t="shared" si="2"/>
        <v>0</v>
      </c>
      <c r="K12" s="20" t="s">
        <v>30</v>
      </c>
    </row>
    <row r="13" s="1" customFormat="1" ht="29.25" customHeight="1" spans="1:11">
      <c r="A13" s="17"/>
      <c r="B13" s="18" t="s">
        <v>45</v>
      </c>
      <c r="C13" s="28" t="s">
        <v>46</v>
      </c>
      <c r="D13" s="28" t="s">
        <v>47</v>
      </c>
      <c r="E13" s="29" t="s">
        <v>48</v>
      </c>
      <c r="F13" s="28">
        <v>880</v>
      </c>
      <c r="G13" s="20"/>
      <c r="H13" s="26">
        <f t="shared" si="1"/>
        <v>220</v>
      </c>
      <c r="I13" s="26">
        <f t="shared" si="0"/>
        <v>0</v>
      </c>
      <c r="J13" s="26">
        <f t="shared" si="2"/>
        <v>0</v>
      </c>
      <c r="K13" s="20" t="s">
        <v>30</v>
      </c>
    </row>
    <row r="14" s="1" customFormat="1" ht="29.25" customHeight="1" spans="1:11">
      <c r="A14" s="17"/>
      <c r="B14" s="18" t="s">
        <v>49</v>
      </c>
      <c r="C14" s="28" t="s">
        <v>50</v>
      </c>
      <c r="D14" s="28" t="s">
        <v>47</v>
      </c>
      <c r="E14" s="29" t="s">
        <v>48</v>
      </c>
      <c r="F14" s="28">
        <v>600</v>
      </c>
      <c r="G14" s="20"/>
      <c r="H14" s="26">
        <f>SUM(F14*0.208333333333333)</f>
        <v>125</v>
      </c>
      <c r="I14" s="26">
        <f t="shared" si="0"/>
        <v>0</v>
      </c>
      <c r="J14" s="26">
        <f>SUM(I14*0.208333333333333)</f>
        <v>0</v>
      </c>
      <c r="K14" s="20" t="s">
        <v>30</v>
      </c>
    </row>
    <row r="15" customHeight="1" spans="1:11">
      <c r="A15" s="17"/>
      <c r="B15" s="18" t="s">
        <v>51</v>
      </c>
      <c r="C15" s="30" t="s">
        <v>52</v>
      </c>
      <c r="D15" s="31" t="s">
        <v>53</v>
      </c>
      <c r="E15" s="31" t="s">
        <v>44</v>
      </c>
      <c r="F15" s="32">
        <v>1380</v>
      </c>
      <c r="G15" s="20"/>
      <c r="H15" s="27">
        <f>SUM(F15*0.25)</f>
        <v>345</v>
      </c>
      <c r="I15" s="27">
        <f t="shared" si="0"/>
        <v>0</v>
      </c>
      <c r="J15" s="27">
        <f>SUM(I15*0.25)</f>
        <v>0</v>
      </c>
      <c r="K15" s="20" t="s">
        <v>30</v>
      </c>
    </row>
    <row r="16" customHeight="1" spans="1:11">
      <c r="A16" s="17"/>
      <c r="B16" s="18" t="s">
        <v>54</v>
      </c>
      <c r="C16" s="33" t="s">
        <v>55</v>
      </c>
      <c r="D16" s="34" t="s">
        <v>56</v>
      </c>
      <c r="E16" s="33" t="s">
        <v>25</v>
      </c>
      <c r="F16" s="34">
        <v>300</v>
      </c>
      <c r="G16" s="20"/>
      <c r="H16" s="34">
        <f>SUM(F16*0.15)</f>
        <v>45</v>
      </c>
      <c r="I16" s="34">
        <f t="shared" si="0"/>
        <v>0</v>
      </c>
      <c r="J16" s="34">
        <f>SUM(I16*0.15)</f>
        <v>0</v>
      </c>
      <c r="K16" s="63" t="s">
        <v>26</v>
      </c>
    </row>
    <row r="17" s="1" customFormat="1" ht="29.25" customHeight="1" spans="1:11">
      <c r="A17" s="17"/>
      <c r="B17" s="21" t="s">
        <v>57</v>
      </c>
      <c r="C17" s="24" t="s">
        <v>58</v>
      </c>
      <c r="D17" s="25" t="s">
        <v>59</v>
      </c>
      <c r="E17" s="25" t="s">
        <v>44</v>
      </c>
      <c r="F17" s="25">
        <v>688</v>
      </c>
      <c r="G17" s="20"/>
      <c r="H17" s="26">
        <f>SUM(F17*0.25)</f>
        <v>172</v>
      </c>
      <c r="I17" s="25">
        <f t="shared" si="0"/>
        <v>0</v>
      </c>
      <c r="J17" s="25">
        <f>SUM(I17*0.25)</f>
        <v>0</v>
      </c>
      <c r="K17" s="20" t="s">
        <v>30</v>
      </c>
    </row>
    <row r="18" s="2" customFormat="1" ht="36" customHeight="1" spans="1:11">
      <c r="A18" s="17" t="s">
        <v>60</v>
      </c>
      <c r="B18" s="18" t="s">
        <v>61</v>
      </c>
      <c r="C18" s="35" t="s">
        <v>62</v>
      </c>
      <c r="D18" s="36" t="s">
        <v>63</v>
      </c>
      <c r="E18" s="37" t="s">
        <v>25</v>
      </c>
      <c r="F18" s="36">
        <v>196</v>
      </c>
      <c r="G18" s="20"/>
      <c r="H18" s="36">
        <v>48</v>
      </c>
      <c r="I18" s="16">
        <f t="shared" si="0"/>
        <v>0</v>
      </c>
      <c r="J18" s="16">
        <f>SUM(I18*0.244897959183673)</f>
        <v>0</v>
      </c>
      <c r="K18" s="20" t="s">
        <v>30</v>
      </c>
    </row>
    <row r="19" s="2" customFormat="1" ht="36" customHeight="1" spans="1:11">
      <c r="A19" s="17"/>
      <c r="B19" s="21" t="s">
        <v>64</v>
      </c>
      <c r="C19" s="35" t="s">
        <v>65</v>
      </c>
      <c r="D19" s="36" t="s">
        <v>66</v>
      </c>
      <c r="E19" s="37" t="s">
        <v>25</v>
      </c>
      <c r="F19" s="36">
        <v>398</v>
      </c>
      <c r="G19" s="20"/>
      <c r="H19" s="36">
        <v>98</v>
      </c>
      <c r="I19" s="16">
        <f t="shared" si="0"/>
        <v>0</v>
      </c>
      <c r="J19" s="16">
        <f>SUM(I19*0.246231155778894)</f>
        <v>0</v>
      </c>
      <c r="K19" s="20" t="s">
        <v>30</v>
      </c>
    </row>
    <row r="20" s="2" customFormat="1" ht="36" customHeight="1" spans="1:11">
      <c r="A20" s="17"/>
      <c r="B20" s="21" t="s">
        <v>67</v>
      </c>
      <c r="C20" s="35" t="s">
        <v>68</v>
      </c>
      <c r="D20" s="36" t="s">
        <v>69</v>
      </c>
      <c r="E20" s="37" t="s">
        <v>25</v>
      </c>
      <c r="F20" s="36">
        <v>498</v>
      </c>
      <c r="G20" s="20"/>
      <c r="H20" s="36">
        <v>128</v>
      </c>
      <c r="I20" s="16">
        <f t="shared" si="0"/>
        <v>0</v>
      </c>
      <c r="J20" s="16">
        <f>SUM(I20*0.257028112449799)</f>
        <v>0</v>
      </c>
      <c r="K20" s="20" t="s">
        <v>30</v>
      </c>
    </row>
    <row r="21" s="2" customFormat="1" ht="36" customHeight="1" spans="1:11">
      <c r="A21" s="17"/>
      <c r="B21" s="38" t="s">
        <v>70</v>
      </c>
      <c r="C21" s="35" t="s">
        <v>71</v>
      </c>
      <c r="D21" s="36" t="s">
        <v>63</v>
      </c>
      <c r="E21" s="39" t="s">
        <v>25</v>
      </c>
      <c r="F21" s="36">
        <v>198</v>
      </c>
      <c r="G21" s="20"/>
      <c r="H21" s="36">
        <v>49</v>
      </c>
      <c r="I21" s="25">
        <f t="shared" si="0"/>
        <v>0</v>
      </c>
      <c r="J21" s="25">
        <f>SUM(I21*0.247474747474747)</f>
        <v>0</v>
      </c>
      <c r="K21" s="64" t="s">
        <v>72</v>
      </c>
    </row>
    <row r="22" s="2" customFormat="1" ht="36" customHeight="1" spans="1:11">
      <c r="A22" s="17"/>
      <c r="B22" s="21" t="s">
        <v>73</v>
      </c>
      <c r="C22" s="35" t="s">
        <v>74</v>
      </c>
      <c r="D22" s="36" t="s">
        <v>69</v>
      </c>
      <c r="E22" s="37" t="s">
        <v>25</v>
      </c>
      <c r="F22" s="36">
        <v>320</v>
      </c>
      <c r="G22" s="20"/>
      <c r="H22" s="36">
        <v>78</v>
      </c>
      <c r="I22" s="16">
        <f t="shared" si="0"/>
        <v>0</v>
      </c>
      <c r="J22" s="16">
        <f>SUM(I22*0.24375)</f>
        <v>0</v>
      </c>
      <c r="K22" s="20" t="s">
        <v>30</v>
      </c>
    </row>
    <row r="23" customHeight="1" spans="1:11">
      <c r="A23" s="17"/>
      <c r="B23" s="18" t="s">
        <v>75</v>
      </c>
      <c r="C23" s="40" t="s">
        <v>76</v>
      </c>
      <c r="D23" s="8" t="s">
        <v>77</v>
      </c>
      <c r="E23" s="16" t="s">
        <v>25</v>
      </c>
      <c r="F23" s="16">
        <v>600</v>
      </c>
      <c r="G23" s="20"/>
      <c r="H23" s="16">
        <f t="shared" ref="H23:H30" si="3">SUM(F23*0.25)</f>
        <v>150</v>
      </c>
      <c r="I23" s="16">
        <f t="shared" ref="I23:I29" si="4">SUM(F23*G23)</f>
        <v>0</v>
      </c>
      <c r="J23" s="16">
        <f t="shared" ref="J23:J29" si="5">SUM(I23*0.25)</f>
        <v>0</v>
      </c>
      <c r="K23" s="20" t="s">
        <v>30</v>
      </c>
    </row>
    <row r="24" customHeight="1" spans="1:11">
      <c r="A24" s="17"/>
      <c r="B24" s="18" t="s">
        <v>78</v>
      </c>
      <c r="C24" s="22" t="s">
        <v>79</v>
      </c>
      <c r="D24" s="16" t="s">
        <v>80</v>
      </c>
      <c r="E24" s="18" t="s">
        <v>25</v>
      </c>
      <c r="F24" s="16">
        <v>220</v>
      </c>
      <c r="G24" s="20"/>
      <c r="H24" s="16">
        <f t="shared" si="3"/>
        <v>55</v>
      </c>
      <c r="I24" s="16">
        <f t="shared" si="4"/>
        <v>0</v>
      </c>
      <c r="J24" s="16">
        <f t="shared" si="5"/>
        <v>0</v>
      </c>
      <c r="K24" s="20" t="s">
        <v>30</v>
      </c>
    </row>
    <row r="25" s="1" customFormat="1" ht="22.9" customHeight="1" spans="1:11">
      <c r="A25" s="17"/>
      <c r="B25" s="18" t="s">
        <v>81</v>
      </c>
      <c r="C25" s="22" t="s">
        <v>82</v>
      </c>
      <c r="D25" s="41" t="s">
        <v>83</v>
      </c>
      <c r="E25" s="41" t="s">
        <v>44</v>
      </c>
      <c r="F25" s="22">
        <v>360</v>
      </c>
      <c r="G25" s="20"/>
      <c r="H25" s="16">
        <f t="shared" si="3"/>
        <v>90</v>
      </c>
      <c r="I25" s="16">
        <f t="shared" si="4"/>
        <v>0</v>
      </c>
      <c r="J25" s="16">
        <f t="shared" si="5"/>
        <v>0</v>
      </c>
      <c r="K25" s="20" t="s">
        <v>30</v>
      </c>
    </row>
    <row r="26" customHeight="1" spans="1:11">
      <c r="A26" s="17"/>
      <c r="B26" s="18" t="s">
        <v>84</v>
      </c>
      <c r="C26" s="40" t="s">
        <v>85</v>
      </c>
      <c r="D26" s="16" t="s">
        <v>86</v>
      </c>
      <c r="E26" s="18" t="s">
        <v>44</v>
      </c>
      <c r="F26" s="16">
        <v>300</v>
      </c>
      <c r="G26" s="20"/>
      <c r="H26" s="16">
        <f t="shared" si="3"/>
        <v>75</v>
      </c>
      <c r="I26" s="16">
        <f t="shared" si="4"/>
        <v>0</v>
      </c>
      <c r="J26" s="16">
        <f t="shared" si="5"/>
        <v>0</v>
      </c>
      <c r="K26" s="20" t="s">
        <v>30</v>
      </c>
    </row>
    <row r="27" customHeight="1" spans="1:11">
      <c r="A27" s="17"/>
      <c r="B27" s="18" t="s">
        <v>87</v>
      </c>
      <c r="C27" s="40" t="s">
        <v>88</v>
      </c>
      <c r="D27" s="16" t="s">
        <v>89</v>
      </c>
      <c r="E27" s="18" t="s">
        <v>44</v>
      </c>
      <c r="F27" s="16">
        <v>360</v>
      </c>
      <c r="G27" s="20"/>
      <c r="H27" s="16">
        <f t="shared" si="3"/>
        <v>90</v>
      </c>
      <c r="I27" s="16">
        <f t="shared" si="4"/>
        <v>0</v>
      </c>
      <c r="J27" s="16">
        <f t="shared" si="5"/>
        <v>0</v>
      </c>
      <c r="K27" s="20" t="s">
        <v>30</v>
      </c>
    </row>
    <row r="28" s="1" customFormat="1" ht="29.25" customHeight="1" spans="1:11">
      <c r="A28" s="42" t="s">
        <v>90</v>
      </c>
      <c r="B28" s="21" t="s">
        <v>91</v>
      </c>
      <c r="C28" s="22" t="s">
        <v>92</v>
      </c>
      <c r="D28" s="22" t="s">
        <v>93</v>
      </c>
      <c r="E28" s="41" t="s">
        <v>44</v>
      </c>
      <c r="F28" s="16">
        <v>360</v>
      </c>
      <c r="G28" s="20"/>
      <c r="H28" s="27">
        <f t="shared" si="3"/>
        <v>90</v>
      </c>
      <c r="I28" s="27">
        <f t="shared" si="4"/>
        <v>0</v>
      </c>
      <c r="J28" s="27">
        <f t="shared" si="5"/>
        <v>0</v>
      </c>
      <c r="K28" s="20" t="s">
        <v>30</v>
      </c>
    </row>
    <row r="29" s="1" customFormat="1" ht="29.25" customHeight="1" spans="1:11">
      <c r="A29" s="42"/>
      <c r="B29" s="21" t="s">
        <v>94</v>
      </c>
      <c r="C29" s="22" t="s">
        <v>95</v>
      </c>
      <c r="D29" s="22" t="s">
        <v>96</v>
      </c>
      <c r="E29" s="41" t="s">
        <v>44</v>
      </c>
      <c r="F29" s="16">
        <v>298</v>
      </c>
      <c r="G29" s="20"/>
      <c r="H29" s="27">
        <f t="shared" si="3"/>
        <v>74.5</v>
      </c>
      <c r="I29" s="27">
        <f t="shared" si="4"/>
        <v>0</v>
      </c>
      <c r="J29" s="27">
        <f t="shared" si="5"/>
        <v>0</v>
      </c>
      <c r="K29" s="20" t="s">
        <v>30</v>
      </c>
    </row>
    <row r="30" s="1" customFormat="1" ht="25" customHeight="1" spans="1:11">
      <c r="A30" s="42"/>
      <c r="B30" s="18" t="s">
        <v>97</v>
      </c>
      <c r="C30" s="33" t="s">
        <v>98</v>
      </c>
      <c r="D30" s="43" t="s">
        <v>99</v>
      </c>
      <c r="E30" s="44" t="s">
        <v>25</v>
      </c>
      <c r="F30" s="27">
        <v>88</v>
      </c>
      <c r="G30" s="20"/>
      <c r="H30" s="16">
        <f t="shared" si="3"/>
        <v>22</v>
      </c>
      <c r="I30" s="27">
        <f t="shared" ref="I30:I38" si="6">SUM(F30*G30)</f>
        <v>0</v>
      </c>
      <c r="J30" s="16">
        <f t="shared" ref="J30:J35" si="7">SUM(I30*0.25)</f>
        <v>0</v>
      </c>
      <c r="K30" s="65" t="s">
        <v>100</v>
      </c>
    </row>
    <row r="31" s="1" customFormat="1" ht="45" customHeight="1" spans="1:11">
      <c r="A31" s="45"/>
      <c r="B31" s="18" t="s">
        <v>101</v>
      </c>
      <c r="C31" s="33" t="s">
        <v>102</v>
      </c>
      <c r="D31" s="43" t="s">
        <v>103</v>
      </c>
      <c r="E31" s="44" t="s">
        <v>104</v>
      </c>
      <c r="F31" s="27">
        <v>48</v>
      </c>
      <c r="G31" s="20"/>
      <c r="H31" s="16">
        <v>12</v>
      </c>
      <c r="I31" s="27">
        <f t="shared" si="6"/>
        <v>0</v>
      </c>
      <c r="J31" s="16">
        <f t="shared" si="7"/>
        <v>0</v>
      </c>
      <c r="K31" s="66" t="s">
        <v>105</v>
      </c>
    </row>
    <row r="32" s="1" customFormat="1" ht="29.25" customHeight="1" spans="1:11">
      <c r="A32" s="46" t="s">
        <v>106</v>
      </c>
      <c r="B32" s="21" t="s">
        <v>107</v>
      </c>
      <c r="C32" s="47" t="s">
        <v>108</v>
      </c>
      <c r="D32" s="43" t="s">
        <v>109</v>
      </c>
      <c r="E32" s="44" t="s">
        <v>110</v>
      </c>
      <c r="F32" s="27">
        <v>720</v>
      </c>
      <c r="G32" s="20"/>
      <c r="H32" s="26">
        <f t="shared" ref="H32:H35" si="8">SUM(F32*0.25)</f>
        <v>180</v>
      </c>
      <c r="I32" s="27">
        <f t="shared" si="6"/>
        <v>0</v>
      </c>
      <c r="J32" s="26">
        <f t="shared" si="7"/>
        <v>0</v>
      </c>
      <c r="K32" s="65" t="s">
        <v>100</v>
      </c>
    </row>
    <row r="33" s="1" customFormat="1" ht="29.25" customHeight="1" spans="1:11">
      <c r="A33" s="42"/>
      <c r="B33" s="21" t="s">
        <v>111</v>
      </c>
      <c r="C33" s="47" t="s">
        <v>112</v>
      </c>
      <c r="D33" s="27" t="s">
        <v>113</v>
      </c>
      <c r="E33" s="44" t="s">
        <v>110</v>
      </c>
      <c r="F33" s="27">
        <v>840</v>
      </c>
      <c r="G33" s="20"/>
      <c r="H33" s="26">
        <f t="shared" si="8"/>
        <v>210</v>
      </c>
      <c r="I33" s="27">
        <f t="shared" si="6"/>
        <v>0</v>
      </c>
      <c r="J33" s="26">
        <f t="shared" si="7"/>
        <v>0</v>
      </c>
      <c r="K33" s="65" t="s">
        <v>100</v>
      </c>
    </row>
    <row r="34" s="1" customFormat="1" ht="29.25" customHeight="1" spans="1:11">
      <c r="A34" s="42"/>
      <c r="B34" s="21" t="s">
        <v>114</v>
      </c>
      <c r="C34" s="47" t="s">
        <v>115</v>
      </c>
      <c r="D34" s="27" t="s">
        <v>113</v>
      </c>
      <c r="E34" s="44" t="s">
        <v>110</v>
      </c>
      <c r="F34" s="27">
        <v>840</v>
      </c>
      <c r="G34" s="20"/>
      <c r="H34" s="26">
        <f t="shared" si="8"/>
        <v>210</v>
      </c>
      <c r="I34" s="27">
        <f t="shared" si="6"/>
        <v>0</v>
      </c>
      <c r="J34" s="26">
        <f t="shared" si="7"/>
        <v>0</v>
      </c>
      <c r="K34" s="65" t="s">
        <v>100</v>
      </c>
    </row>
    <row r="35" s="1" customFormat="1" ht="29.25" customHeight="1" spans="1:11">
      <c r="A35" s="42"/>
      <c r="B35" s="21" t="s">
        <v>116</v>
      </c>
      <c r="C35" s="47" t="s">
        <v>117</v>
      </c>
      <c r="D35" s="27" t="s">
        <v>113</v>
      </c>
      <c r="E35" s="44" t="s">
        <v>110</v>
      </c>
      <c r="F35" s="27">
        <v>840</v>
      </c>
      <c r="G35" s="20"/>
      <c r="H35" s="26">
        <f t="shared" si="8"/>
        <v>210</v>
      </c>
      <c r="I35" s="27">
        <f t="shared" si="6"/>
        <v>0</v>
      </c>
      <c r="J35" s="26">
        <f t="shared" si="7"/>
        <v>0</v>
      </c>
      <c r="K35" s="65" t="s">
        <v>100</v>
      </c>
    </row>
    <row r="36" s="1" customFormat="1" ht="29.25" customHeight="1" spans="1:11">
      <c r="A36" s="45"/>
      <c r="B36" s="21" t="s">
        <v>118</v>
      </c>
      <c r="C36" s="48" t="s">
        <v>119</v>
      </c>
      <c r="D36" s="27" t="s">
        <v>63</v>
      </c>
      <c r="E36" s="44" t="s">
        <v>25</v>
      </c>
      <c r="F36" s="27">
        <v>128</v>
      </c>
      <c r="G36" s="20"/>
      <c r="H36" s="26">
        <v>32</v>
      </c>
      <c r="I36" s="27">
        <f t="shared" si="6"/>
        <v>0</v>
      </c>
      <c r="J36" s="26">
        <f>H36*G36</f>
        <v>0</v>
      </c>
      <c r="K36" s="65"/>
    </row>
    <row r="37" s="1" customFormat="1" ht="34" customHeight="1" spans="1:11">
      <c r="A37" s="17" t="s">
        <v>120</v>
      </c>
      <c r="B37" s="18" t="s">
        <v>121</v>
      </c>
      <c r="C37" s="22" t="s">
        <v>122</v>
      </c>
      <c r="D37" s="22" t="s">
        <v>123</v>
      </c>
      <c r="E37" s="41" t="s">
        <v>37</v>
      </c>
      <c r="F37" s="16">
        <v>125</v>
      </c>
      <c r="G37" s="20"/>
      <c r="H37" s="27">
        <v>125</v>
      </c>
      <c r="I37" s="27">
        <f t="shared" si="6"/>
        <v>0</v>
      </c>
      <c r="J37" s="26">
        <f>G37*H37</f>
        <v>0</v>
      </c>
      <c r="K37" s="20" t="s">
        <v>30</v>
      </c>
    </row>
    <row r="38" ht="31" customHeight="1" spans="1:11">
      <c r="A38" s="17"/>
      <c r="B38" s="18" t="s">
        <v>124</v>
      </c>
      <c r="C38" s="16" t="s">
        <v>125</v>
      </c>
      <c r="D38" s="23" t="s">
        <v>126</v>
      </c>
      <c r="E38" s="16" t="s">
        <v>126</v>
      </c>
      <c r="F38" s="16">
        <v>20</v>
      </c>
      <c r="G38" s="20"/>
      <c r="H38" s="16">
        <v>20</v>
      </c>
      <c r="I38" s="16">
        <f t="shared" si="6"/>
        <v>0</v>
      </c>
      <c r="J38" s="16">
        <f>I38</f>
        <v>0</v>
      </c>
      <c r="K38" s="20" t="s">
        <v>30</v>
      </c>
    </row>
    <row r="39" ht="32" customHeight="1" spans="1:11">
      <c r="A39" s="49" t="s">
        <v>127</v>
      </c>
      <c r="B39" s="49"/>
      <c r="C39" s="49"/>
      <c r="D39" s="49"/>
      <c r="E39" s="50" t="s">
        <v>128</v>
      </c>
      <c r="F39" s="50"/>
      <c r="G39" s="50"/>
      <c r="H39" s="51">
        <f>SUM(I7:I38)</f>
        <v>0</v>
      </c>
      <c r="I39" s="67"/>
      <c r="J39" s="68" t="s">
        <v>129</v>
      </c>
      <c r="K39" s="69"/>
    </row>
    <row r="40" ht="32" customHeight="1" spans="1:11">
      <c r="A40" s="52"/>
      <c r="B40" s="52"/>
      <c r="C40" s="52"/>
      <c r="D40" s="52"/>
      <c r="E40" s="53" t="s">
        <v>130</v>
      </c>
      <c r="F40" s="53"/>
      <c r="G40" s="53"/>
      <c r="H40" s="54">
        <f>SUM(J7:J38)</f>
        <v>0</v>
      </c>
      <c r="I40" s="54"/>
      <c r="J40" s="54"/>
      <c r="K40" s="54"/>
    </row>
    <row r="41" ht="28" customHeight="1" spans="1:11">
      <c r="A41" s="52"/>
      <c r="B41" s="52"/>
      <c r="C41" s="52"/>
      <c r="D41" s="52"/>
      <c r="E41" s="55" t="s">
        <v>131</v>
      </c>
      <c r="F41" s="55"/>
      <c r="G41" s="55"/>
      <c r="H41" s="56">
        <f>H40+K39</f>
        <v>0</v>
      </c>
      <c r="I41" s="56"/>
      <c r="J41" s="56"/>
      <c r="K41" s="56"/>
    </row>
    <row r="42" ht="207" customHeight="1" spans="1:11">
      <c r="A42" s="57"/>
      <c r="B42" s="58" t="s">
        <v>132</v>
      </c>
      <c r="C42" s="59"/>
      <c r="D42" s="59"/>
      <c r="E42" s="60"/>
      <c r="F42" s="60"/>
      <c r="G42" s="60"/>
      <c r="H42" s="60"/>
      <c r="I42" s="60"/>
      <c r="J42" s="60"/>
      <c r="K42" s="60"/>
    </row>
    <row r="43" ht="24.75" customHeight="1"/>
  </sheetData>
  <sheetProtection password="ED78" sheet="1" objects="1"/>
  <mergeCells count="26">
    <mergeCell ref="A1:K1"/>
    <mergeCell ref="A2:B2"/>
    <mergeCell ref="E2:F2"/>
    <mergeCell ref="H2:I2"/>
    <mergeCell ref="A3:B3"/>
    <mergeCell ref="E3:F3"/>
    <mergeCell ref="H3:I3"/>
    <mergeCell ref="A4:B4"/>
    <mergeCell ref="C4:F4"/>
    <mergeCell ref="H4:I4"/>
    <mergeCell ref="A5:K5"/>
    <mergeCell ref="E39:G39"/>
    <mergeCell ref="H39:I39"/>
    <mergeCell ref="E40:G40"/>
    <mergeCell ref="H40:K40"/>
    <mergeCell ref="E41:G41"/>
    <mergeCell ref="H41:K41"/>
    <mergeCell ref="B42:K42"/>
    <mergeCell ref="A7:A17"/>
    <mergeCell ref="A18:A27"/>
    <mergeCell ref="A28:A31"/>
    <mergeCell ref="A32:A36"/>
    <mergeCell ref="A37:A38"/>
    <mergeCell ref="A39:A41"/>
    <mergeCell ref="J2:K4"/>
    <mergeCell ref="B39:D41"/>
  </mergeCells>
  <dataValidations count="1">
    <dataValidation type="textLength" operator="between" allowBlank="1" showInputMessage="1" showErrorMessage="1" errorTitle="录入错误" error="您录入为空或长度超过了30" promptTitle="录入说明" prompt="30个字符" sqref="B8 B9 B10 B17 B19 B20 B21 B22 B28 B29 B32 B33 B34 B35 B36">
      <formula1>0</formula1>
      <formula2>30</formula2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WORKGROUP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Windows8</dc:creator>
  <cp:lastModifiedBy>User</cp:lastModifiedBy>
  <dcterms:created xsi:type="dcterms:W3CDTF">2015-10-05T01:22:00Z</dcterms:created>
  <cp:lastPrinted>2016-01-14T02:30:00Z</cp:lastPrinted>
  <dcterms:modified xsi:type="dcterms:W3CDTF">2016-09-27T02:01:11Z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2052-10.1.0.5975</vt:lpwstr>
  </property>
</Properties>
</file>